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<sst xmlns="http://schemas.openxmlformats.org/spreadsheetml/2006/main" count="2437" uniqueCount="1049">
  <si>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</si>
  <si>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</si>
  <si>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</si>
  <si>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</si>
  <si>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</si>
  <si>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</si>
  <si>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</si>
  <si>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</si>
  <si>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</si>
  <si>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</si>
  <si>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</si>
  <si>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</si>
  <si>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</si>
  <si>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</si>
  <si>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</si>
  <si>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</si>
  <si>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</si>
  <si>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</si>
  <si>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</si>
  <si>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</si>
  <si>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</si>
  <si>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</si>
  <si>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</si>
  <si>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</si>
  <si>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</si>
  <si>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</si>
  <si>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</si>
  <si>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</si>
  <si>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</si>
  <si>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</si>
  <si>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</si>
  <si>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</si>
  <si>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</si>
  <si>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</si>
  <si>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</si>
  <si>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</si>
  <si>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</si>
  <si>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</si>
  <si>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</si>
  <si>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</si>
  <si>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</si>
  <si>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</si>
  <si>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</si>
  <si>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</si>
  <si>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</si>
  <si>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</si>
  <si>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</si>
  <si>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</si>
  <si>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</si>
  <si>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</si>
  <si>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</si>
  <si>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</si>
  <si>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</si>
  <si>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</si>
  <si>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</si>
  <si>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</si>
  <si>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</si>
  <si>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</si>
  <si>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</si>
  <si>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</si>
  <si>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</si>
  <si>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</si>
  <si>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</si>
  <si>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</si>
  <si>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</si>
  <si>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</si>
  <si>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</si>
  <si>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</si>
  <si>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</si>
  <si>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</si>
  <si>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</si>
  <si>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</si>
  <si>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</si>
  <si>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</si>
  <si>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</si>
  <si>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</si>
  <si>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</si>
  <si>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</si>
  <si>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</si>
  <si>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</si>
  <si>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</si>
  <si>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</si>
  <si>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</si>
  <si>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</si>
  <si>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</si>
  <si>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</si>
  <si>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</si>
  <si>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</si>
  <si>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</si>
  <si>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</si>
  <si>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</si>
  <si>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</si>
  <si>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</si>
  <si>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</si>
  <si>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</si>
  <si>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</si>
  <si>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</si>
  <si>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</si>
  <si>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</si>
  <si>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</si>
  <si>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</si>
  <si>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</si>
  <si>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</si>
  <si>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</si>
  <si>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</si>
  <si>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</si>
  <si>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</si>
  <si>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</si>
  <si>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</si>
  <si>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</si>
  <si>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</si>
  <si>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</si>
  <si>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</si>
  <si>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</si>
  <si>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</si>
  <si>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</si>
  <si>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</si>
  <si>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</si>
  <si>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</si>
  <si>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</si>
  <si>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</si>
  <si>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</si>
  <si>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</si>
  <si>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</si>
  <si>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</si>
  <si>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</si>
  <si>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</si>
  <si>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</si>
  <si>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</si>
  <si>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</si>
  <si>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</si>
  <si>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</si>
  <si>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</si>
  <si>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</si>
  <si>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</si>
  <si>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</si>
  <si>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</si>
  <si>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</si>
  <si>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</si>
  <si>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</si>
  <si>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</si>
  <si>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</si>
  <si>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</si>
  <si>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</si>
  <si>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</si>
  <si>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</si>
  <si>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</si>
  <si>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</si>
  <si>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</si>
  <si>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</si>
  <si>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</si>
  <si>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</si>
  <si>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</si>
  <si>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</si>
  <si>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</si>
  <si>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</si>
  <si>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</si>
  <si>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</si>
  <si>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</si>
  <si>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</si>
  <si>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</si>
  <si>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</si>
  <si>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</si>
  <si>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</si>
  <si>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</si>
  <si>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</si>
  <si>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</si>
  <si>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</si>
  <si>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</si>
  <si>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</si>
  <si>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</si>
  <si>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</si>
  <si>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</si>
  <si>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</si>
  <si>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</si>
  <si>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</si>
  <si>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</si>
  <si>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</si>
  <si>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</si>
  <si>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</si>
  <si>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</si>
  <si>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</si>
  <si>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</si>
  <si>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</si>
  <si>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</si>
  <si>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</si>
  <si>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</si>
  <si>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</si>
  <si>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</si>
  <si>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</si>
  <si>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</si>
  <si>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</si>
  <si>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</si>
  <si>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</si>
  <si>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</si>
  <si>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</si>
  <si>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</si>
  <si>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</si>
  <si>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</si>
  <si>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</si>
  <si>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</si>
  <si>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</si>
  <si>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</si>
  <si>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</si>
  <si>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</si>
  <si>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</si>
  <si>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</si>
  <si>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</si>
  <si>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</si>
  <si>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</si>
  <si>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</si>
  <si>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</si>
  <si>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</si>
  <si>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</si>
  <si>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</si>
  <si>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</si>
  <si>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</si>
  <si>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</si>
  <si>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</si>
  <si>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</si>
  <si>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</si>
  <si>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</si>
  <si>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</si>
  <si>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</si>
  <si>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</si>
  <si>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</si>
  <si>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</si>
  <si>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</si>
  <si>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</si>
  <si>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</si>
  <si>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</si>
  <si>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</si>
  <si>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</si>
  <si>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</si>
  <si>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</si>
  <si>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</si>
  <si>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</si>
  <si>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</si>
  <si>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</si>
  <si>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</si>
  <si>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</si>
  <si>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</si>
  <si>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</si>
  <si>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</si>
  <si>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</si>
  <si>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</si>
  <si>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</si>
  <si>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</si>
  <si>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</si>
  <si>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</si>
  <si>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</si>
  <si>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</si>
  <si>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</si>
  <si>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</si>
  <si>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</si>
  <si>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</si>
  <si>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</si>
  <si>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</si>
  <si>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</si>
  <si>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</si>
  <si>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</si>
  <si>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</si>
  <si>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</si>
  <si>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</si>
  <si>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</si>
  <si>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</si>
  <si>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</si>
  <si>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</si>
  <si>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</si>
  <si>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</si>
  <si>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</si>
  <si>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</si>
  <si>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</si>
  <si>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</si>
  <si>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</si>
  <si>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</si>
  <si>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</si>
  <si>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</si>
  <si>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</si>
  <si>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</si>
  <si>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</si>
  <si>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</si>
  <si>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</si>
  <si>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</si>
  <si>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</si>
  <si>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</si>
  <si>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</si>
  <si>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</si>
  <si>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</si>
  <si>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</si>
  <si>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</si>
  <si>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</si>
  <si>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</si>
  <si>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</si>
  <si>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</si>
  <si>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</si>
  <si>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</si>
  <si>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</si>
  <si>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</si>
  <si>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</si>
  <si>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</si>
  <si>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</si>
  <si>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</si>
  <si>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</si>
  <si>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</si>
  <si>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</si>
  <si>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</si>
  <si>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</si>
  <si>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</si>
  <si>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</si>
  <si>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</si>
  <si>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</si>
  <si>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</si>
  <si>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</si>
  <si>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</si>
  <si>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</si>
  <si>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</si>
  <si>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</si>
  <si>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</si>
  <si>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</si>
  <si>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</si>
  <si>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</si>
  <si>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</si>
  <si>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</si>
  <si>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</si>
  <si>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</si>
  <si>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</si>
  <si>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</si>
  <si>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</si>
  <si>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</si>
  <si>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</si>
  <si>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</si>
  <si>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</si>
  <si>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</si>
  <si>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</si>
  <si>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</si>
  <si>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</si>
  <si>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</si>
  <si>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</si>
  <si>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</si>
  <si>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</si>
  <si>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</si>
  <si>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</si>
  <si>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</si>
  <si>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</si>
  <si>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</si>
  <si>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</si>
  <si>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</si>
  <si>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</si>
  <si>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</si>
  <si>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</si>
  <si>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</si>
  <si>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</si>
  <si>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</si>
  <si>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</si>
  <si>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</si>
  <si>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</si>
  <si>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</si>
  <si>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</si>
  <si>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</si>
  <si>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</si>
  <si>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</si>
  <si>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</si>
  <si>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</si>
  <si>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</si>
  <si>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</si>
  <si>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</si>
  <si>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</si>
  <si>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</si>
  <si>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</si>
  <si>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</si>
  <si>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</si>
  <si>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</si>
  <si>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</si>
  <si>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</si>
  <si>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</si>
  <si>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</si>
  <si>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</si>
  <si>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</si>
  <si>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</si>
  <si>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</si>
  <si>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</si>
  <si>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</si>
  <si>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</si>
  <si>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</si>
  <si>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</si>
  <si>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</si>
  <si>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</si>
  <si>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</si>
  <si>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</si>
  <si>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</si>
  <si>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</si>
  <si>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</si>
  <si>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</si>
  <si>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</si>
  <si>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</si>
  <si>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</si>
  <si>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</si>
  <si>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</si>
  <si>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</si>
  <si>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</si>
  <si>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</si>
  <si>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</si>
  <si>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</si>
  <si>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</si>
  <si>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</si>
  <si>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</si>
  <si>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</si>
  <si>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</si>
  <si>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</si>
  <si>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</si>
  <si>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</si>
  <si>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</si>
  <si>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</si>
  <si>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</si>
  <si>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</si>
  <si>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</si>
  <si>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</si>
  <si>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</si>
  <si>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</si>
  <si>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</si>
  <si>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</si>
  <si>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</si>
  <si>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</si>
  <si>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</si>
  <si>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</si>
  <si>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</si>
  <si>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</si>
  <si>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</si>
  <si>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</si>
  <si>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</si>
  <si>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</si>
  <si>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</si>
  <si>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</si>
  <si>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</si>
  <si>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</si>
  <si>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</si>
  <si>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</si>
  <si>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</si>
  <si>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</si>
  <si>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</si>
  <si>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</si>
  <si>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</si>
  <si>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</si>
  <si>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</si>
  <si>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</si>
  <si>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</si>
  <si>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</si>
  <si>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</si>
  <si>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</si>
  <si>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</si>
  <si>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</si>
  <si>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</si>
  <si>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</si>
  <si>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</si>
  <si>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</si>
  <si>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</si>
  <si>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</si>
  <si>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</si>
  <si>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</si>
  <si>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</si>
  <si>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</si>
  <si>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</si>
  <si>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</si>
  <si>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</si>
  <si>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</si>
  <si>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</si>
  <si>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</si>
  <si>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</si>
  <si>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</si>
  <si>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</si>
  <si>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</si>
  <si>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</si>
  <si>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</si>
  <si>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</si>
  <si>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</si>
  <si>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</si>
  <si>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</si>
  <si>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</si>
  <si>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</si>
  <si>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</si>
  <si>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</si>
  <si>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</si>
  <si>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</si>
  <si>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</si>
  <si>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</si>
  <si>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</si>
  <si>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</si>
  <si>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</si>
  <si>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</si>
  <si>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</si>
  <si>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</si>
  <si>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</si>
  <si>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</si>
  <si>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</si>
  <si>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</si>
  <si>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</si>
  <si>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</si>
  <si>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</si>
  <si>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</si>
  <si>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</si>
  <si>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</si>
  <si>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</si>
  <si>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</si>
  <si>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</si>
  <si>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</si>
  <si>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</si>
  <si>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</si>
  <si>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</si>
  <si>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</si>
  <si>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</si>
  <si>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</si>
  <si>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</si>
  <si>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</si>
  <si>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</si>
  <si>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</si>
  <si>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</si>
  <si>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</si>
  <si>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</si>
  <si>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</si>
  <si>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</si>
  <si>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</si>
  <si>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</si>
  <si>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</si>
  <si>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</si>
  <si>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</si>
  <si>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</si>
  <si>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</si>
  <si>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</si>
  <si>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</si>
  <si>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</si>
  <si>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</si>
  <si>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</si>
  <si>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</si>
  <si>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</si>
  <si>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</si>
  <si>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</si>
  <si>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</si>
  <si>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</si>
  <si>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</si>
  <si>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</si>
  <si>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</si>
  <si>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</si>
  <si>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</si>
  <si>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</si>
  <si>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</si>
  <si>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</si>
  <si>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</si>
  <si>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</si>
  <si>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</si>
  <si>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</si>
  <si>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</si>
  <si>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</si>
  <si>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</si>
  <si>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</si>
  <si>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</si>
  <si>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</si>
  <si>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</si>
  <si>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</si>
  <si>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</si>
  <si>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</si>
  <si>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</si>
  <si>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</si>
  <si>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</si>
  <si>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</si>
  <si>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</si>
  <si>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</si>
  <si>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</si>
  <si>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</si>
  <si>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</si>
  <si>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</si>
  <si>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</si>
  <si>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</si>
  <si>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</si>
  <si>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</si>
  <si>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</si>
  <si>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</si>
  <si>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</si>
  <si>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</si>
  <si>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</si>
  <si>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</si>
  <si>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</si>
  <si>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</si>
  <si>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</si>
  <si>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</si>
  <si>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</si>
  <si>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</si>
  <si>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</si>
  <si>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</si>
  <si>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</si>
  <si>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</si>
  <si>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</si>
  <si>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</si>
  <si>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</si>
  <si>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</si>
  <si>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</si>
  <si>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</si>
  <si>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</si>
  <si>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</si>
  <si>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</si>
  <si>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</si>
  <si>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</si>
  <si>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</si>
  <si>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</si>
  <si>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</si>
  <si>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</si>
  <si>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</si>
  <si>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</si>
  <si>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</si>
  <si>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</si>
  <si>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</si>
  <si>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</si>
  <si>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</si>
  <si>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</si>
  <si>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</si>
  <si>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</si>
  <si>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</si>
  <si>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</si>
  <si>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</si>
  <si>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</si>
  <si>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</si>
  <si>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</si>
  <si>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</si>
  <si>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</si>
  <si>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</si>
  <si>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</si>
  <si>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</si>
  <si>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</si>
  <si>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</si>
  <si>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</si>
  <si>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</si>
  <si>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</si>
  <si>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</si>
  <si>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</si>
  <si>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</si>
  <si>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</si>
  <si>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</si>
  <si>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</si>
  <si>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</si>
  <si>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</si>
  <si>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</si>
  <si>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</si>
  <si>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</si>
  <si>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</si>
  <si>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</si>
  <si>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</si>
  <si>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</si>
  <si>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</si>
  <si>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</si>
  <si>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</si>
  <si>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</si>
  <si>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</si>
  <si>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</si>
  <si>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</si>
  <si>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</si>
  <si>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</si>
  <si>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</si>
  <si>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</si>
  <si>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</si>
  <si>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</si>
  <si>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</si>
  <si>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</si>
  <si>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</si>
  <si>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</si>
  <si>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</si>
  <si>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</si>
  <si>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</si>
  <si>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</si>
  <si>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</si>
  <si>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</si>
  <si>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</si>
  <si>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</si>
  <si>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</si>
  <si>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</si>
  <si>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</si>
  <si>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</si>
  <si>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</si>
  <si>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</si>
  <si>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</si>
  <si>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</si>
  <si>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</si>
  <si>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</si>
  <si>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</si>
  <si>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</si>
  <si>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</si>
  <si>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</si>
  <si>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</si>
  <si>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</si>
  <si>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</si>
  <si>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</si>
  <si>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</si>
  <si>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</si>
  <si>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</si>
  <si>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</si>
  <si>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</si>
  <si>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</si>
  <si>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</si>
  <si>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</si>
  <si>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</si>
  <si>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</si>
  <si>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</si>
  <si>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</si>
  <si>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</si>
  <si>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</si>
  <si>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</si>
  <si>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</si>
  <si>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</si>
  <si>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</si>
  <si>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</si>
  <si>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</si>
  <si>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</si>
  <si>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</si>
  <si>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</si>
  <si>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</si>
  <si>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</si>
  <si>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</si>
  <si>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</si>
  <si>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</si>
  <si>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</si>
  <si>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</si>
  <si>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</si>
  <si>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</si>
  <si>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</si>
  <si>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</si>
  <si>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</si>
  <si>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</si>
  <si>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</si>
  <si>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</si>
  <si>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</si>
  <si>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</si>
  <si>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</si>
  <si>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</si>
  <si>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</si>
  <si>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</si>
  <si>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</si>
  <si>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</si>
  <si>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</si>
  <si>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</si>
  <si>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</si>
  <si>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</si>
  <si>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</si>
  <si>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</si>
  <si>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</si>
  <si>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</si>
  <si>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</si>
  <si>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</si>
  <si>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</si>
  <si>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</si>
  <si>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</si>
  <si>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</si>
  <si>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</si>
  <si>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</si>
  <si>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</si>
  <si>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</si>
  <si>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</si>
  <si>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</si>
  <si>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</si>
  <si>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</si>
  <si>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</si>
  <si>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</si>
  <si>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</si>
  <si>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</si>
  <si>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</si>
  <si>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</si>
  <si>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</si>
  <si>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</si>
  <si>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</si>
  <si>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</si>
  <si>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</si>
  <si>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</si>
  <si>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</si>
  <si>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</si>
  <si>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</si>
  <si>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</si>
  <si>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</si>
  <si>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</si>
  <si>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</si>
  <si>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</si>
  <si>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</si>
  <si>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</si>
  <si>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</si>
  <si>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</si>
  <si>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</si>
  <si>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</si>
  <si>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</si>
  <si>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</si>
  <si>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</si>
  <si>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</si>
  <si>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</si>
  <si>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</si>
  <si>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</si>
  <si>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</si>
  <si>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</si>
  <si>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</si>
  <si>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</si>
  <si>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</si>
  <si>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</si>
  <si>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</si>
  <si>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</si>
  <si>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</si>
  <si>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</si>
  <si>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</si>
  <si>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</si>
  <si>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</si>
  <si>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</si>
  <si>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</si>
  <si>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</si>
  <si>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</si>
  <si>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</si>
  <si>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</si>
  <si>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</si>
  <si>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</si>
  <si>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</si>
  <si>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</si>
  <si>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</si>
  <si>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</si>
  <si>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</si>
  <si>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</si>
  <si>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</si>
  <si>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</si>
  <si>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</si>
  <si>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</si>
  <si>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</si>
  <si>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</si>
  <si>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</si>
  <si>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</si>
  <si>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</si>
  <si>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</si>
  <si>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</si>
  <si>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</si>
  <si>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</si>
  <si>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</si>
  <si>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</si>
  <si>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</si>
  <si>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</si>
  <si>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</si>
  <si>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</si>
  <si>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</si>
  <si>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</si>
  <si>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</si>
  <si>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</si>
  <si>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</si>
  <si>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</si>
  <si>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</si>
  <si>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</si>
  <si>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</si>
  <si>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</si>
  <si>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</si>
  <si>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</si>
  <si>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</si>
  <si>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</si>
  <si>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</si>
  <si>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</si>
  <si>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</si>
  <si>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</si>
  <si>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</si>
  <si>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</si>
  <si>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</si>
  <si>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</si>
  <si>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</si>
  <si>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</si>
  <si>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</si>
  <si>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</si>
  <si>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</si>
  <si>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</si>
  <si>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</si>
  <si>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</si>
  <si>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</si>
  <si>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</si>
  <si>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</si>
  <si>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</si>
  <si>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</si>
  <si>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</si>
  <si>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</si>
  <si>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</si>
  <si>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</si>
  <si>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</si>
  <si>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</si>
  <si>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</si>
  <si>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</si>
  <si>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</si>
  <si>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</si>
  <si>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</si>
  <si>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</si>
  <si>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</si>
  <si>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</si>
  <si>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</si>
  <si>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</si>
  <si>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</si>
  <si>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</si>
  <si>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</si>
  <si>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</si>
  <si>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</si>
  <si>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</si>
  <si>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</si>
  <si>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</si>
  <si>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</si>
  <si>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</si>
  <si>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</si>
  <si>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</si>
  <si>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</si>
  <si>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</si>
  <si>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</si>
  <si>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</si>
  <si>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</si>
  <si>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</si>
  <si>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</si>
  <si>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</si>
  <si>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</si>
  <si>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</si>
  <si>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</si>
  <si>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</si>
  <si>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</si>
  <si>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</si>
  <si>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</si>
  <si>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</si>
  <si>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</si>
  <si>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</si>
  <si>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</si>
  <si>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</si>
  <si>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</si>
  <si>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</si>
  <si>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</si>
  <si>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</si>
  <si>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</si>
  <si>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</si>
  <si>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</si>
  <si>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</si>
  <si>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</si>
  <si>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</si>
  <si>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</si>
  <si>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</si>
  <si>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</si>
  <si>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</si>
  <si>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</si>
  <si>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</si>
  <si>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</si>
  <si>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</si>
  <si>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</si>
  <si>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</si>
  <si>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</si>
  <si>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</si>
  <si>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</si>
  <si>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</si>
  <si>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</si>
  <si>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</si>
  <si>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</si>
  <si>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</si>
  <si>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</si>
  <si>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</si>
  <si>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</si>
  <si>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</si>
  <si>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</si>
  <si>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</si>
  <si>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</si>
  <si>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</si>
  <si>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</si>
  <si>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</si>
  <si>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</si>
  <si>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</si>
  <si>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</si>
  <si>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</si>
  <si>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</si>
  <si>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</si>
  <si>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</si>
  <si>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</si>
  <si>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</si>
  <si>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</si>
  <si>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</si>
  <si>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</si>
  <si>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</si>
  <si>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</si>
  <si>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</si>
  <si>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</si>
  <si>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</si>
  <si>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</si>
  <si>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</si>
  <si>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</si>
  <si>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</si>
  <si>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</si>
  <si>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</si>
  <si>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</si>
  <si>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</si>
  <si>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</si>
  <si>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</si>
  <si>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</si>
  <si>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</si>
  <si>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</si>
  <si>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</si>
  <si>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</si>
  <si>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</si>
  <si>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</si>
  <si>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</si>
  <si>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</si>
  <si>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</si>
  <si>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</si>
  <si>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</si>
  <si>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</si>
  <si>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</si>
  <si>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</si>
  <si>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</si>
  <si>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</si>
  <si>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</si>
  <si>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</si>
  <si>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</si>
  <si>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</si>
  <si>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</si>
  <si>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</si>
  <si>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</si>
  <si>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</si>
  <si>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</si>
  <si>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</si>
  <si>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</si>
  <si>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</si>
  <si>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</si>
  <si>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</si>
  <si>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</si>
  <si>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</si>
  <si>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</si>
  <si>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</si>
  <si>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</si>
  <si>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</si>
  <si>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</si>
  <si>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</si>
  <si>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</si>
  <si>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</si>
  <si>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</si>
  <si>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</si>
  <si>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</si>
  <si>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</si>
  <si>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</si>
  <si>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</si>
  <si>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</si>
  <si>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</si>
  <si>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</si>
  <si>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</si>
  <si>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</si>
  <si>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</si>
  <si>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</si>
  <si>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</si>
  <si>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</si>
  <si>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</si>
  <si>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</si>
  <si>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09.07.2019.</t>
  </si>
  <si>
    <t>Чајетина</t>
  </si>
  <si>
    <t>07221452</t>
  </si>
  <si>
    <t>101072092</t>
  </si>
  <si>
    <t>840-174661-42</t>
  </si>
  <si>
    <t xml:space="preserve">Специјална болница за болести штитасте жлезде и болести метаболизма "Златибор" 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</si>
</sst>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#"/>
    <numFmt numFmtId="189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28.emf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7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29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26.emf" /><Relationship Id="rId18" Type="http://schemas.openxmlformats.org/officeDocument/2006/relationships/image" Target="../media/image24.emf" /><Relationship Id="rId19" Type="http://schemas.openxmlformats.org/officeDocument/2006/relationships/image" Target="../media/image1.emf" /><Relationship Id="rId20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1">
      <selection activeCell="C10" sqref="C10:D10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1048</v>
      </c>
      <c r="D10" s="308"/>
      <c r="E10" s="42"/>
    </row>
    <row r="11" spans="3:4" ht="16.5" customHeight="1">
      <c r="C11" s="307" t="s">
        <v>1044</v>
      </c>
      <c r="D11" s="308"/>
    </row>
    <row r="12" spans="2:5" ht="16.5" customHeight="1">
      <c r="B12" s="43"/>
      <c r="C12" s="307" t="s">
        <v>1045</v>
      </c>
      <c r="D12" s="308"/>
      <c r="E12" s="43"/>
    </row>
    <row r="13" spans="2:5" ht="16.5" customHeight="1">
      <c r="B13" s="43"/>
      <c r="C13" s="307" t="s">
        <v>1046</v>
      </c>
      <c r="D13" s="308"/>
      <c r="E13" s="43"/>
    </row>
    <row r="14" spans="2:5" ht="16.5" customHeight="1">
      <c r="B14" s="43"/>
      <c r="C14" s="309" t="s">
        <v>1047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677</v>
      </c>
      <c r="B29" s="45" t="str">
        <f>LEFT(A29,2)</f>
        <v>16</v>
      </c>
      <c r="D29" s="45" t="s">
        <v>729</v>
      </c>
      <c r="E29" s="45" t="str">
        <f>LEFT(D29,8)</f>
        <v>00216003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728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729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296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297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/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/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/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/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/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Специјална болница за болести штитасте жлезде и болести метаболизма "Златибор" 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Чајетина</v>
      </c>
      <c r="B9" s="6"/>
      <c r="C9" s="147"/>
      <c r="D9" s="3" t="str">
        <f>"Матични број:   "&amp;MaticniBroj</f>
        <v>Матични број:   07221452</v>
      </c>
      <c r="E9" s="8"/>
    </row>
    <row r="10" spans="1:5" ht="31.5" customHeight="1">
      <c r="A10" s="2" t="str">
        <f>"ПИБ:   "&amp;PIB</f>
        <v>ПИБ:   101072092</v>
      </c>
      <c r="B10" s="6"/>
      <c r="C10" s="147"/>
      <c r="D10" s="4" t="str">
        <f>"Број подрачуна:  "&amp;BrojPodracuna</f>
        <v>Број подрачуна:  840-174661-42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4" t="s">
        <v>534</v>
      </c>
      <c r="C18" s="314" t="s">
        <v>535</v>
      </c>
      <c r="D18" s="314" t="s">
        <v>907</v>
      </c>
      <c r="E18" s="314" t="s">
        <v>457</v>
      </c>
      <c r="F18" s="314"/>
      <c r="G18" s="314"/>
      <c r="H18" s="314"/>
      <c r="I18" s="314"/>
      <c r="J18" s="314"/>
      <c r="K18" s="325"/>
    </row>
    <row r="19" spans="1:11" ht="12.75">
      <c r="A19" s="323"/>
      <c r="B19" s="310"/>
      <c r="C19" s="324"/>
      <c r="D19" s="310"/>
      <c r="E19" s="317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4"/>
      <c r="D20" s="310"/>
      <c r="E20" s="317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644450</v>
      </c>
      <c r="E22" s="20">
        <f aca="true" t="shared" si="0" ref="E22:E57">SUM(F22:K22)</f>
        <v>165177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64934</v>
      </c>
      <c r="J22" s="20">
        <f t="shared" si="1"/>
        <v>558</v>
      </c>
      <c r="K22" s="21">
        <f t="shared" si="1"/>
        <v>99685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635350</v>
      </c>
      <c r="E23" s="20">
        <f t="shared" si="0"/>
        <v>162204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64934</v>
      </c>
      <c r="J23" s="20">
        <f t="shared" si="2"/>
        <v>558</v>
      </c>
      <c r="K23" s="21">
        <f t="shared" si="2"/>
        <v>96712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1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1"/>
      <c r="D28" s="310"/>
      <c r="E28" s="317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1"/>
      <c r="D29" s="310"/>
      <c r="E29" s="317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1" t="s">
        <v>535</v>
      </c>
      <c r="D59" s="313" t="s">
        <v>907</v>
      </c>
      <c r="E59" s="313" t="s">
        <v>457</v>
      </c>
      <c r="F59" s="313"/>
      <c r="G59" s="313"/>
      <c r="H59" s="313"/>
      <c r="I59" s="313"/>
      <c r="J59" s="313"/>
      <c r="K59" s="320"/>
    </row>
    <row r="60" spans="1:11" ht="12.75">
      <c r="A60" s="318"/>
      <c r="B60" s="319"/>
      <c r="C60" s="321"/>
      <c r="D60" s="313"/>
      <c r="E60" s="321" t="s">
        <v>415</v>
      </c>
      <c r="F60" s="313" t="s">
        <v>910</v>
      </c>
      <c r="G60" s="313"/>
      <c r="H60" s="313"/>
      <c r="I60" s="313"/>
      <c r="J60" s="313" t="s">
        <v>909</v>
      </c>
      <c r="K60" s="320" t="s">
        <v>63</v>
      </c>
    </row>
    <row r="61" spans="1:11" ht="25.5">
      <c r="A61" s="318"/>
      <c r="B61" s="319"/>
      <c r="C61" s="321"/>
      <c r="D61" s="313"/>
      <c r="E61" s="321"/>
      <c r="F61" s="268" t="s">
        <v>458</v>
      </c>
      <c r="G61" s="268" t="s">
        <v>459</v>
      </c>
      <c r="H61" s="268" t="s">
        <v>908</v>
      </c>
      <c r="I61" s="268" t="s">
        <v>62</v>
      </c>
      <c r="J61" s="313"/>
      <c r="K61" s="320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1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1"/>
      <c r="D87" s="310"/>
      <c r="E87" s="317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1"/>
      <c r="D88" s="310"/>
      <c r="E88" s="317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344117</v>
      </c>
      <c r="E102" s="20">
        <f t="shared" si="20"/>
        <v>97270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558</v>
      </c>
      <c r="K102" s="21">
        <f t="shared" si="21"/>
        <v>96712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700</v>
      </c>
      <c r="E103" s="20">
        <f t="shared" si="20"/>
        <v>114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114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700</v>
      </c>
      <c r="E107" s="23">
        <f t="shared" si="20"/>
        <v>114</v>
      </c>
      <c r="F107" s="55"/>
      <c r="G107" s="55"/>
      <c r="H107" s="55"/>
      <c r="I107" s="55"/>
      <c r="J107" s="55"/>
      <c r="K107" s="56">
        <v>114</v>
      </c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341417</v>
      </c>
      <c r="E110" s="20">
        <f t="shared" si="20"/>
        <v>96583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96583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341417</v>
      </c>
      <c r="E111" s="23">
        <f t="shared" si="20"/>
        <v>96583</v>
      </c>
      <c r="F111" s="22"/>
      <c r="G111" s="22"/>
      <c r="H111" s="22"/>
      <c r="I111" s="22"/>
      <c r="J111" s="22"/>
      <c r="K111" s="24">
        <v>96583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1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1"/>
      <c r="D117" s="310"/>
      <c r="E117" s="317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1"/>
      <c r="D118" s="310"/>
      <c r="E118" s="317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600</v>
      </c>
      <c r="E126" s="20">
        <f t="shared" si="20"/>
        <v>558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558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100</v>
      </c>
      <c r="E127" s="23">
        <f t="shared" si="20"/>
        <v>58</v>
      </c>
      <c r="F127" s="22"/>
      <c r="G127" s="22"/>
      <c r="H127" s="22"/>
      <c r="I127" s="22"/>
      <c r="J127" s="22">
        <v>58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>
        <v>500</v>
      </c>
      <c r="E128" s="23">
        <f t="shared" si="20"/>
        <v>500</v>
      </c>
      <c r="F128" s="22"/>
      <c r="G128" s="22"/>
      <c r="H128" s="22"/>
      <c r="I128" s="22"/>
      <c r="J128" s="22">
        <v>500</v>
      </c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1400</v>
      </c>
      <c r="E129" s="20">
        <f t="shared" si="20"/>
        <v>15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15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1400</v>
      </c>
      <c r="E130" s="23">
        <f t="shared" si="20"/>
        <v>15</v>
      </c>
      <c r="F130" s="22"/>
      <c r="G130" s="22"/>
      <c r="H130" s="22"/>
      <c r="I130" s="22"/>
      <c r="J130" s="22"/>
      <c r="K130" s="24">
        <v>15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151033</v>
      </c>
      <c r="E136" s="20">
        <f aca="true" t="shared" si="30" ref="E136:E175">SUM(F136:K136)</f>
        <v>64934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64934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151033</v>
      </c>
      <c r="E137" s="20">
        <f t="shared" si="30"/>
        <v>64934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64934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151033</v>
      </c>
      <c r="E138" s="23">
        <f>SUM(F138:K138)</f>
        <v>64934</v>
      </c>
      <c r="F138" s="22"/>
      <c r="G138" s="22"/>
      <c r="H138" s="22"/>
      <c r="I138" s="22">
        <v>64934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140200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140200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1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1"/>
      <c r="D143" s="310"/>
      <c r="E143" s="317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1"/>
      <c r="D144" s="310"/>
      <c r="E144" s="317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140200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9100</v>
      </c>
      <c r="E147" s="20">
        <f t="shared" si="30"/>
        <v>2973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2973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100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100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>
        <v>100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9000</v>
      </c>
      <c r="E155" s="20">
        <f t="shared" si="30"/>
        <v>2973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2973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9000</v>
      </c>
      <c r="E160" s="20">
        <f t="shared" si="30"/>
        <v>2973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2973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>
        <v>9000</v>
      </c>
      <c r="E161" s="23">
        <f t="shared" si="30"/>
        <v>2973</v>
      </c>
      <c r="F161" s="22"/>
      <c r="G161" s="22"/>
      <c r="H161" s="22"/>
      <c r="I161" s="22"/>
      <c r="J161" s="22"/>
      <c r="K161" s="24">
        <v>2973</v>
      </c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1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1"/>
      <c r="D170" s="310"/>
      <c r="E170" s="317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1"/>
      <c r="D171" s="310"/>
      <c r="E171" s="317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1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1"/>
      <c r="D196" s="310"/>
      <c r="E196" s="317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1"/>
      <c r="D197" s="310"/>
      <c r="E197" s="317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1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1"/>
      <c r="D218" s="310"/>
      <c r="E218" s="317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1"/>
      <c r="D219" s="310"/>
      <c r="E219" s="317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644450</v>
      </c>
      <c r="E224" s="30">
        <f t="shared" si="57"/>
        <v>165177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64934</v>
      </c>
      <c r="J224" s="30">
        <f t="shared" si="58"/>
        <v>558</v>
      </c>
      <c r="K224" s="31">
        <f t="shared" si="58"/>
        <v>99685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4" t="s">
        <v>534</v>
      </c>
      <c r="C229" s="314" t="s">
        <v>535</v>
      </c>
      <c r="D229" s="314" t="s">
        <v>911</v>
      </c>
      <c r="E229" s="314" t="s">
        <v>380</v>
      </c>
      <c r="F229" s="315"/>
      <c r="G229" s="315"/>
      <c r="H229" s="315"/>
      <c r="I229" s="315"/>
      <c r="J229" s="315"/>
      <c r="K229" s="316"/>
    </row>
    <row r="230" spans="1:11" ht="12.75">
      <c r="A230" s="326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6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2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638450</v>
      </c>
      <c r="E233" s="20">
        <f aca="true" t="shared" si="59" ref="E233:E304">SUM(F233:K233)</f>
        <v>161823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64934</v>
      </c>
      <c r="J233" s="20">
        <f t="shared" si="60"/>
        <v>558</v>
      </c>
      <c r="K233" s="21">
        <f t="shared" si="60"/>
        <v>96331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427750</v>
      </c>
      <c r="E234" s="20">
        <f t="shared" si="59"/>
        <v>156375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64934</v>
      </c>
      <c r="J234" s="20">
        <f t="shared" si="61"/>
        <v>58</v>
      </c>
      <c r="K234" s="21">
        <f t="shared" si="61"/>
        <v>91383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223800</v>
      </c>
      <c r="E235" s="20">
        <f t="shared" si="59"/>
        <v>97276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43141</v>
      </c>
      <c r="J235" s="20">
        <f t="shared" si="62"/>
        <v>0</v>
      </c>
      <c r="K235" s="21">
        <f t="shared" si="62"/>
        <v>54135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180000</v>
      </c>
      <c r="E236" s="20">
        <f t="shared" si="59"/>
        <v>80523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36356</v>
      </c>
      <c r="J236" s="20">
        <f t="shared" si="63"/>
        <v>0</v>
      </c>
      <c r="K236" s="21">
        <f t="shared" si="63"/>
        <v>44167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180000</v>
      </c>
      <c r="E237" s="23">
        <f t="shared" si="59"/>
        <v>80523</v>
      </c>
      <c r="F237" s="22"/>
      <c r="G237" s="22"/>
      <c r="H237" s="22"/>
      <c r="I237" s="22">
        <v>36356</v>
      </c>
      <c r="J237" s="22"/>
      <c r="K237" s="24">
        <v>44167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32500</v>
      </c>
      <c r="E238" s="20">
        <f t="shared" si="59"/>
        <v>13756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6210</v>
      </c>
      <c r="J238" s="20">
        <f t="shared" si="64"/>
        <v>0</v>
      </c>
      <c r="K238" s="21">
        <f t="shared" si="64"/>
        <v>7546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22000</v>
      </c>
      <c r="E239" s="23">
        <f t="shared" si="59"/>
        <v>9625</v>
      </c>
      <c r="F239" s="22"/>
      <c r="G239" s="22"/>
      <c r="H239" s="22"/>
      <c r="I239" s="22">
        <v>4346</v>
      </c>
      <c r="J239" s="22"/>
      <c r="K239" s="24">
        <v>5279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9300</v>
      </c>
      <c r="E240" s="23">
        <f t="shared" si="59"/>
        <v>4131</v>
      </c>
      <c r="F240" s="22"/>
      <c r="G240" s="22"/>
      <c r="H240" s="22"/>
      <c r="I240" s="22">
        <v>1864</v>
      </c>
      <c r="J240" s="22"/>
      <c r="K240" s="24">
        <v>2267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>
        <v>1200</v>
      </c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100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100</v>
      </c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6500</v>
      </c>
      <c r="E244" s="20">
        <f t="shared" si="59"/>
        <v>130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130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400</v>
      </c>
      <c r="E245" s="23">
        <f t="shared" si="59"/>
        <v>130</v>
      </c>
      <c r="F245" s="22"/>
      <c r="G245" s="22"/>
      <c r="H245" s="22"/>
      <c r="I245" s="22"/>
      <c r="J245" s="22"/>
      <c r="K245" s="24">
        <v>130</v>
      </c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6000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18" t="s">
        <v>533</v>
      </c>
      <c r="B248" s="319" t="s">
        <v>534</v>
      </c>
      <c r="C248" s="321" t="s">
        <v>535</v>
      </c>
      <c r="D248" s="321" t="s">
        <v>912</v>
      </c>
      <c r="E248" s="310" t="s">
        <v>380</v>
      </c>
      <c r="F248" s="311"/>
      <c r="G248" s="311"/>
      <c r="H248" s="311"/>
      <c r="I248" s="311"/>
      <c r="J248" s="311"/>
      <c r="K248" s="327"/>
    </row>
    <row r="249" spans="1:11" ht="12.75" customHeight="1">
      <c r="A249" s="318"/>
      <c r="B249" s="319"/>
      <c r="C249" s="321"/>
      <c r="D249" s="321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1"/>
      <c r="D250" s="321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2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1900</v>
      </c>
      <c r="E253" s="20">
        <f t="shared" si="59"/>
        <v>938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275</v>
      </c>
      <c r="J253" s="20">
        <f t="shared" si="67"/>
        <v>0</v>
      </c>
      <c r="K253" s="21">
        <f t="shared" si="67"/>
        <v>663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1900</v>
      </c>
      <c r="E254" s="23">
        <f t="shared" si="59"/>
        <v>938</v>
      </c>
      <c r="F254" s="22"/>
      <c r="G254" s="22"/>
      <c r="H254" s="22"/>
      <c r="I254" s="22">
        <v>275</v>
      </c>
      <c r="J254" s="22"/>
      <c r="K254" s="24">
        <v>663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2800</v>
      </c>
      <c r="E255" s="95">
        <f t="shared" si="59"/>
        <v>1929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300</v>
      </c>
      <c r="J255" s="95">
        <f t="shared" si="68"/>
        <v>0</v>
      </c>
      <c r="K255" s="96">
        <f t="shared" si="68"/>
        <v>1629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2800</v>
      </c>
      <c r="E256" s="23">
        <f t="shared" si="59"/>
        <v>1929</v>
      </c>
      <c r="F256" s="22"/>
      <c r="G256" s="22"/>
      <c r="H256" s="22"/>
      <c r="I256" s="22">
        <v>300</v>
      </c>
      <c r="J256" s="22"/>
      <c r="K256" s="24">
        <v>1629</v>
      </c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201950</v>
      </c>
      <c r="E261" s="20">
        <f t="shared" si="59"/>
        <v>58678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21793</v>
      </c>
      <c r="J261" s="20">
        <f t="shared" si="71"/>
        <v>58</v>
      </c>
      <c r="K261" s="21">
        <f t="shared" si="71"/>
        <v>36827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49500</v>
      </c>
      <c r="E262" s="20">
        <f t="shared" si="59"/>
        <v>18118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5880</v>
      </c>
      <c r="J262" s="20">
        <f t="shared" si="72"/>
        <v>0</v>
      </c>
      <c r="K262" s="21">
        <f t="shared" si="72"/>
        <v>12238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2200</v>
      </c>
      <c r="E263" s="23">
        <f t="shared" si="59"/>
        <v>884</v>
      </c>
      <c r="F263" s="22"/>
      <c r="G263" s="22"/>
      <c r="H263" s="22"/>
      <c r="I263" s="22">
        <v>300</v>
      </c>
      <c r="J263" s="22"/>
      <c r="K263" s="24">
        <v>584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32000</v>
      </c>
      <c r="E264" s="23">
        <f t="shared" si="59"/>
        <v>13505</v>
      </c>
      <c r="F264" s="22"/>
      <c r="G264" s="22"/>
      <c r="H264" s="22"/>
      <c r="I264" s="22">
        <v>4500</v>
      </c>
      <c r="J264" s="22"/>
      <c r="K264" s="24">
        <v>9005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8700</v>
      </c>
      <c r="E265" s="23">
        <f t="shared" si="59"/>
        <v>1200</v>
      </c>
      <c r="F265" s="22"/>
      <c r="G265" s="22"/>
      <c r="H265" s="22"/>
      <c r="I265" s="22">
        <v>480</v>
      </c>
      <c r="J265" s="22"/>
      <c r="K265" s="24">
        <v>720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2200</v>
      </c>
      <c r="E266" s="23">
        <f t="shared" si="59"/>
        <v>997</v>
      </c>
      <c r="F266" s="22"/>
      <c r="G266" s="22"/>
      <c r="H266" s="22"/>
      <c r="I266" s="22">
        <v>300</v>
      </c>
      <c r="J266" s="22"/>
      <c r="K266" s="24">
        <v>697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2500</v>
      </c>
      <c r="E267" s="23">
        <f t="shared" si="59"/>
        <v>1000</v>
      </c>
      <c r="F267" s="22"/>
      <c r="G267" s="22"/>
      <c r="H267" s="22"/>
      <c r="I267" s="22">
        <v>300</v>
      </c>
      <c r="J267" s="22"/>
      <c r="K267" s="24">
        <v>700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900</v>
      </c>
      <c r="E268" s="23">
        <f t="shared" si="59"/>
        <v>345</v>
      </c>
      <c r="F268" s="22"/>
      <c r="G268" s="22"/>
      <c r="H268" s="22"/>
      <c r="I268" s="22"/>
      <c r="J268" s="22"/>
      <c r="K268" s="24">
        <v>345</v>
      </c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1000</v>
      </c>
      <c r="E269" s="23">
        <f t="shared" si="59"/>
        <v>187</v>
      </c>
      <c r="F269" s="22"/>
      <c r="G269" s="22"/>
      <c r="H269" s="22"/>
      <c r="I269" s="22"/>
      <c r="J269" s="22"/>
      <c r="K269" s="24">
        <v>187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2800</v>
      </c>
      <c r="E270" s="20">
        <f t="shared" si="59"/>
        <v>1332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1332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2600</v>
      </c>
      <c r="E271" s="23">
        <f t="shared" si="59"/>
        <v>1216</v>
      </c>
      <c r="F271" s="22"/>
      <c r="G271" s="22"/>
      <c r="H271" s="22"/>
      <c r="I271" s="22"/>
      <c r="J271" s="22"/>
      <c r="K271" s="24">
        <v>1216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200</v>
      </c>
      <c r="E272" s="23">
        <f t="shared" si="59"/>
        <v>116</v>
      </c>
      <c r="F272" s="22"/>
      <c r="G272" s="22"/>
      <c r="H272" s="22"/>
      <c r="I272" s="22"/>
      <c r="J272" s="22"/>
      <c r="K272" s="24">
        <v>116</v>
      </c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29550</v>
      </c>
      <c r="E276" s="20">
        <f t="shared" si="59"/>
        <v>7641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526</v>
      </c>
      <c r="J276" s="20">
        <f t="shared" si="74"/>
        <v>58</v>
      </c>
      <c r="K276" s="21">
        <f t="shared" si="74"/>
        <v>7057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100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3000</v>
      </c>
      <c r="E278" s="23">
        <f t="shared" si="59"/>
        <v>1243</v>
      </c>
      <c r="F278" s="22"/>
      <c r="G278" s="22"/>
      <c r="H278" s="22"/>
      <c r="I278" s="22">
        <v>300</v>
      </c>
      <c r="J278" s="22"/>
      <c r="K278" s="24">
        <v>943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800</v>
      </c>
      <c r="E279" s="23">
        <f t="shared" si="59"/>
        <v>698</v>
      </c>
      <c r="F279" s="22"/>
      <c r="G279" s="22"/>
      <c r="H279" s="22"/>
      <c r="I279" s="22"/>
      <c r="J279" s="22">
        <v>58</v>
      </c>
      <c r="K279" s="24">
        <v>640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6500</v>
      </c>
      <c r="E280" s="23">
        <f t="shared" si="59"/>
        <v>707</v>
      </c>
      <c r="F280" s="22"/>
      <c r="G280" s="22"/>
      <c r="H280" s="22"/>
      <c r="I280" s="22">
        <v>26</v>
      </c>
      <c r="J280" s="22"/>
      <c r="K280" s="24">
        <v>681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10500</v>
      </c>
      <c r="E281" s="23">
        <f t="shared" si="59"/>
        <v>2939</v>
      </c>
      <c r="F281" s="22"/>
      <c r="G281" s="22"/>
      <c r="H281" s="22"/>
      <c r="I281" s="22"/>
      <c r="J281" s="22"/>
      <c r="K281" s="24">
        <v>2939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50</v>
      </c>
      <c r="E282" s="23">
        <f t="shared" si="59"/>
        <v>18</v>
      </c>
      <c r="F282" s="22"/>
      <c r="G282" s="22"/>
      <c r="H282" s="22"/>
      <c r="I282" s="22"/>
      <c r="J282" s="22"/>
      <c r="K282" s="24">
        <v>18</v>
      </c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1000</v>
      </c>
      <c r="E283" s="23">
        <f t="shared" si="59"/>
        <v>146</v>
      </c>
      <c r="F283" s="22"/>
      <c r="G283" s="22"/>
      <c r="H283" s="22"/>
      <c r="I283" s="22"/>
      <c r="J283" s="22"/>
      <c r="K283" s="24">
        <v>146</v>
      </c>
    </row>
    <row r="284" spans="1:11" ht="12.75">
      <c r="A284" s="318" t="s">
        <v>533</v>
      </c>
      <c r="B284" s="319" t="s">
        <v>534</v>
      </c>
      <c r="C284" s="321" t="s">
        <v>535</v>
      </c>
      <c r="D284" s="321" t="s">
        <v>912</v>
      </c>
      <c r="E284" s="310" t="s">
        <v>380</v>
      </c>
      <c r="F284" s="311"/>
      <c r="G284" s="311"/>
      <c r="H284" s="311"/>
      <c r="I284" s="311"/>
      <c r="J284" s="311"/>
      <c r="K284" s="327"/>
    </row>
    <row r="285" spans="1:11" ht="12.75" customHeight="1">
      <c r="A285" s="318"/>
      <c r="B285" s="319"/>
      <c r="C285" s="321"/>
      <c r="D285" s="321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1"/>
      <c r="D286" s="321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2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7600</v>
      </c>
      <c r="E288" s="23">
        <f t="shared" si="59"/>
        <v>1890</v>
      </c>
      <c r="F288" s="22"/>
      <c r="G288" s="22"/>
      <c r="H288" s="22"/>
      <c r="I288" s="22">
        <v>200</v>
      </c>
      <c r="J288" s="22"/>
      <c r="K288" s="24">
        <v>1690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2200</v>
      </c>
      <c r="E289" s="20">
        <f t="shared" si="59"/>
        <v>504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50</v>
      </c>
      <c r="J289" s="20">
        <f t="shared" si="75"/>
        <v>0</v>
      </c>
      <c r="K289" s="21">
        <f t="shared" si="75"/>
        <v>454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900</v>
      </c>
      <c r="E292" s="23">
        <f t="shared" si="59"/>
        <v>192</v>
      </c>
      <c r="F292" s="22"/>
      <c r="G292" s="22"/>
      <c r="H292" s="22"/>
      <c r="I292" s="22">
        <v>50</v>
      </c>
      <c r="J292" s="22"/>
      <c r="K292" s="24">
        <v>142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>
        <v>100</v>
      </c>
      <c r="E295" s="23">
        <f t="shared" si="59"/>
        <v>70</v>
      </c>
      <c r="F295" s="22"/>
      <c r="G295" s="22"/>
      <c r="H295" s="22"/>
      <c r="I295" s="22"/>
      <c r="J295" s="22"/>
      <c r="K295" s="24">
        <v>70</v>
      </c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1200</v>
      </c>
      <c r="E296" s="23">
        <f t="shared" si="59"/>
        <v>242</v>
      </c>
      <c r="F296" s="22"/>
      <c r="G296" s="22"/>
      <c r="H296" s="22"/>
      <c r="I296" s="22"/>
      <c r="J296" s="22"/>
      <c r="K296" s="24">
        <v>242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11200</v>
      </c>
      <c r="E297" s="20">
        <f t="shared" si="59"/>
        <v>1435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1435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5400</v>
      </c>
      <c r="E298" s="23">
        <f t="shared" si="59"/>
        <v>743</v>
      </c>
      <c r="F298" s="22"/>
      <c r="G298" s="22"/>
      <c r="H298" s="22"/>
      <c r="I298" s="22"/>
      <c r="J298" s="22"/>
      <c r="K298" s="24">
        <v>743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5800</v>
      </c>
      <c r="E299" s="23">
        <f t="shared" si="59"/>
        <v>692</v>
      </c>
      <c r="F299" s="22"/>
      <c r="G299" s="22"/>
      <c r="H299" s="22"/>
      <c r="I299" s="22"/>
      <c r="J299" s="22"/>
      <c r="K299" s="24">
        <v>692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106700</v>
      </c>
      <c r="E300" s="20">
        <f t="shared" si="59"/>
        <v>29648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15337</v>
      </c>
      <c r="J300" s="20">
        <f t="shared" si="77"/>
        <v>0</v>
      </c>
      <c r="K300" s="21">
        <f t="shared" si="77"/>
        <v>14311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4500</v>
      </c>
      <c r="E301" s="23">
        <f t="shared" si="59"/>
        <v>696</v>
      </c>
      <c r="F301" s="22"/>
      <c r="G301" s="22"/>
      <c r="H301" s="22"/>
      <c r="I301" s="22">
        <v>190</v>
      </c>
      <c r="J301" s="22"/>
      <c r="K301" s="24">
        <v>506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400</v>
      </c>
      <c r="E303" s="23">
        <f t="shared" si="59"/>
        <v>120</v>
      </c>
      <c r="F303" s="22"/>
      <c r="G303" s="22"/>
      <c r="H303" s="22"/>
      <c r="I303" s="22"/>
      <c r="J303" s="22"/>
      <c r="K303" s="24">
        <v>120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2200</v>
      </c>
      <c r="E304" s="23">
        <f t="shared" si="59"/>
        <v>575</v>
      </c>
      <c r="F304" s="55"/>
      <c r="G304" s="55"/>
      <c r="H304" s="55"/>
      <c r="I304" s="55"/>
      <c r="J304" s="55"/>
      <c r="K304" s="56">
        <v>575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40300</v>
      </c>
      <c r="E307" s="23">
        <f t="shared" si="78"/>
        <v>11647</v>
      </c>
      <c r="F307" s="22"/>
      <c r="G307" s="22"/>
      <c r="H307" s="22"/>
      <c r="I307" s="22">
        <v>11377</v>
      </c>
      <c r="J307" s="22"/>
      <c r="K307" s="24">
        <v>270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53000</v>
      </c>
      <c r="E308" s="23">
        <f t="shared" si="78"/>
        <v>13544</v>
      </c>
      <c r="F308" s="22"/>
      <c r="G308" s="22"/>
      <c r="H308" s="22"/>
      <c r="I308" s="22">
        <v>3370</v>
      </c>
      <c r="J308" s="22"/>
      <c r="K308" s="24">
        <v>10174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6300</v>
      </c>
      <c r="E309" s="23">
        <f t="shared" si="78"/>
        <v>3066</v>
      </c>
      <c r="F309" s="22"/>
      <c r="G309" s="22"/>
      <c r="H309" s="22"/>
      <c r="I309" s="22">
        <v>400</v>
      </c>
      <c r="J309" s="22"/>
      <c r="K309" s="24">
        <v>2666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1" t="s">
        <v>535</v>
      </c>
      <c r="D315" s="321" t="s">
        <v>912</v>
      </c>
      <c r="E315" s="310" t="s">
        <v>380</v>
      </c>
      <c r="F315" s="311"/>
      <c r="G315" s="311"/>
      <c r="H315" s="311"/>
      <c r="I315" s="311"/>
      <c r="J315" s="311"/>
      <c r="K315" s="327"/>
    </row>
    <row r="316" spans="1:11" ht="12.75" customHeight="1">
      <c r="A316" s="318"/>
      <c r="B316" s="319"/>
      <c r="C316" s="321"/>
      <c r="D316" s="321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1"/>
      <c r="D317" s="321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2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1600</v>
      </c>
      <c r="E329" s="20">
        <f t="shared" si="78"/>
        <v>402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402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800</v>
      </c>
      <c r="E330" s="20">
        <f t="shared" si="78"/>
        <v>402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402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>
        <v>800</v>
      </c>
      <c r="E334" s="23">
        <f t="shared" si="78"/>
        <v>402</v>
      </c>
      <c r="F334" s="22"/>
      <c r="G334" s="22"/>
      <c r="H334" s="22"/>
      <c r="I334" s="22"/>
      <c r="J334" s="22"/>
      <c r="K334" s="24">
        <v>402</v>
      </c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1" t="s">
        <v>535</v>
      </c>
      <c r="D345" s="321" t="s">
        <v>912</v>
      </c>
      <c r="E345" s="310" t="s">
        <v>380</v>
      </c>
      <c r="F345" s="311"/>
      <c r="G345" s="311"/>
      <c r="H345" s="311"/>
      <c r="I345" s="311"/>
      <c r="J345" s="311"/>
      <c r="K345" s="327"/>
    </row>
    <row r="346" spans="1:11" ht="12.75" customHeight="1">
      <c r="A346" s="318"/>
      <c r="B346" s="319"/>
      <c r="C346" s="321"/>
      <c r="D346" s="321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1"/>
      <c r="D347" s="321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2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800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800</v>
      </c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1" t="s">
        <v>535</v>
      </c>
      <c r="D371" s="321" t="s">
        <v>912</v>
      </c>
      <c r="E371" s="310" t="s">
        <v>380</v>
      </c>
      <c r="F371" s="311"/>
      <c r="G371" s="311"/>
      <c r="H371" s="311"/>
      <c r="I371" s="311"/>
      <c r="J371" s="311"/>
      <c r="K371" s="327"/>
    </row>
    <row r="372" spans="1:11" ht="12.75" customHeight="1">
      <c r="A372" s="318"/>
      <c r="B372" s="319"/>
      <c r="C372" s="321"/>
      <c r="D372" s="321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1"/>
      <c r="D373" s="321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2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1" t="s">
        <v>535</v>
      </c>
      <c r="D396" s="321" t="s">
        <v>912</v>
      </c>
      <c r="E396" s="310" t="s">
        <v>380</v>
      </c>
      <c r="F396" s="311"/>
      <c r="G396" s="311"/>
      <c r="H396" s="311"/>
      <c r="I396" s="311"/>
      <c r="J396" s="311"/>
      <c r="K396" s="327"/>
    </row>
    <row r="397" spans="1:11" ht="12.75" customHeight="1">
      <c r="A397" s="318"/>
      <c r="B397" s="319"/>
      <c r="C397" s="321"/>
      <c r="D397" s="321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1"/>
      <c r="D398" s="321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2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400</v>
      </c>
      <c r="E409" s="20">
        <f t="shared" si="98"/>
        <v>19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19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200</v>
      </c>
      <c r="E413" s="20">
        <f t="shared" si="98"/>
        <v>17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17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100</v>
      </c>
      <c r="E414" s="23">
        <f t="shared" si="98"/>
        <v>10</v>
      </c>
      <c r="F414" s="22"/>
      <c r="G414" s="22"/>
      <c r="H414" s="22"/>
      <c r="I414" s="22"/>
      <c r="J414" s="22"/>
      <c r="K414" s="24">
        <v>10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50</v>
      </c>
      <c r="E415" s="23">
        <f t="shared" si="98"/>
        <v>7</v>
      </c>
      <c r="F415" s="22"/>
      <c r="G415" s="22"/>
      <c r="H415" s="22"/>
      <c r="I415" s="22"/>
      <c r="J415" s="22"/>
      <c r="K415" s="24">
        <v>7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50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100</v>
      </c>
      <c r="E417" s="20">
        <f t="shared" si="98"/>
        <v>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100</v>
      </c>
      <c r="E418" s="23">
        <f t="shared" si="98"/>
        <v>2</v>
      </c>
      <c r="F418" s="22"/>
      <c r="G418" s="22"/>
      <c r="H418" s="22"/>
      <c r="I418" s="22"/>
      <c r="J418" s="22"/>
      <c r="K418" s="24">
        <v>2</v>
      </c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100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>
        <v>100</v>
      </c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1" t="s">
        <v>535</v>
      </c>
      <c r="D424" s="321" t="s">
        <v>912</v>
      </c>
      <c r="E424" s="310" t="s">
        <v>380</v>
      </c>
      <c r="F424" s="311"/>
      <c r="G424" s="311"/>
      <c r="H424" s="311"/>
      <c r="I424" s="311"/>
      <c r="J424" s="311"/>
      <c r="K424" s="327"/>
    </row>
    <row r="425" spans="1:11" ht="12.75" customHeight="1">
      <c r="A425" s="318"/>
      <c r="B425" s="319"/>
      <c r="C425" s="321"/>
      <c r="D425" s="321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1"/>
      <c r="D426" s="321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2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210700</v>
      </c>
      <c r="E430" s="20">
        <f t="shared" si="98"/>
        <v>5448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500</v>
      </c>
      <c r="K430" s="21">
        <f t="shared" si="112"/>
        <v>4948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206700</v>
      </c>
      <c r="E431" s="20">
        <f t="shared" si="98"/>
        <v>4585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500</v>
      </c>
      <c r="K431" s="21">
        <f t="shared" si="113"/>
        <v>4085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184500</v>
      </c>
      <c r="E432" s="20">
        <f t="shared" si="98"/>
        <v>954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954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182000</v>
      </c>
      <c r="E435" s="23">
        <f t="shared" si="98"/>
        <v>294</v>
      </c>
      <c r="F435" s="22"/>
      <c r="G435" s="22"/>
      <c r="H435" s="22"/>
      <c r="I435" s="22"/>
      <c r="J435" s="22"/>
      <c r="K435" s="24">
        <v>294</v>
      </c>
    </row>
    <row r="436" spans="1:11" ht="18.75" customHeight="1">
      <c r="A436" s="157">
        <v>5347</v>
      </c>
      <c r="B436" s="141">
        <v>511400</v>
      </c>
      <c r="C436" s="150" t="s">
        <v>574</v>
      </c>
      <c r="D436" s="22">
        <v>2500</v>
      </c>
      <c r="E436" s="23">
        <f t="shared" si="98"/>
        <v>660</v>
      </c>
      <c r="F436" s="22"/>
      <c r="G436" s="22"/>
      <c r="H436" s="22"/>
      <c r="I436" s="22"/>
      <c r="J436" s="22"/>
      <c r="K436" s="24">
        <v>660</v>
      </c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17700</v>
      </c>
      <c r="E437" s="20">
        <f t="shared" si="98"/>
        <v>3031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500</v>
      </c>
      <c r="K437" s="21">
        <f t="shared" si="115"/>
        <v>2531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13000</v>
      </c>
      <c r="E439" s="23">
        <f t="shared" si="98"/>
        <v>702</v>
      </c>
      <c r="F439" s="22"/>
      <c r="G439" s="22"/>
      <c r="H439" s="22"/>
      <c r="I439" s="22"/>
      <c r="J439" s="22"/>
      <c r="K439" s="24">
        <v>702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4700</v>
      </c>
      <c r="E442" s="23">
        <f t="shared" si="98"/>
        <v>2329</v>
      </c>
      <c r="F442" s="22"/>
      <c r="G442" s="22"/>
      <c r="H442" s="22"/>
      <c r="I442" s="22"/>
      <c r="J442" s="22">
        <v>500</v>
      </c>
      <c r="K442" s="24">
        <v>1829</v>
      </c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3000</v>
      </c>
      <c r="E447" s="20">
        <f t="shared" si="98"/>
        <v>493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493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>
        <v>3000</v>
      </c>
      <c r="E448" s="23">
        <f t="shared" si="98"/>
        <v>493</v>
      </c>
      <c r="F448" s="22"/>
      <c r="G448" s="22"/>
      <c r="H448" s="22"/>
      <c r="I448" s="22"/>
      <c r="J448" s="22"/>
      <c r="K448" s="24">
        <v>493</v>
      </c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1500</v>
      </c>
      <c r="E451" s="20">
        <f t="shared" si="98"/>
        <v>107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107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1500</v>
      </c>
      <c r="E452" s="23">
        <f t="shared" si="98"/>
        <v>107</v>
      </c>
      <c r="F452" s="22"/>
      <c r="G452" s="22"/>
      <c r="H452" s="22"/>
      <c r="I452" s="22"/>
      <c r="J452" s="22"/>
      <c r="K452" s="24">
        <v>107</v>
      </c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4000</v>
      </c>
      <c r="E453" s="20">
        <f aca="true" t="shared" si="119" ref="E453:E530">SUM(F453:K453)</f>
        <v>863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863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1" t="s">
        <v>535</v>
      </c>
      <c r="D458" s="321" t="s">
        <v>912</v>
      </c>
      <c r="E458" s="310" t="s">
        <v>380</v>
      </c>
      <c r="F458" s="311"/>
      <c r="G458" s="311"/>
      <c r="H458" s="311"/>
      <c r="I458" s="311"/>
      <c r="J458" s="311"/>
      <c r="K458" s="327"/>
    </row>
    <row r="459" spans="1:11" ht="12.75" customHeight="1">
      <c r="A459" s="318"/>
      <c r="B459" s="319"/>
      <c r="C459" s="321"/>
      <c r="D459" s="321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1"/>
      <c r="D460" s="321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2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4000</v>
      </c>
      <c r="E464" s="20">
        <f t="shared" si="119"/>
        <v>863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863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>
        <v>4000</v>
      </c>
      <c r="E465" s="23">
        <f t="shared" si="119"/>
        <v>863</v>
      </c>
      <c r="F465" s="22"/>
      <c r="G465" s="22"/>
      <c r="H465" s="22"/>
      <c r="I465" s="22"/>
      <c r="J465" s="22"/>
      <c r="K465" s="24">
        <v>863</v>
      </c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6000</v>
      </c>
      <c r="E480" s="20">
        <f t="shared" si="119"/>
        <v>2716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2716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6000</v>
      </c>
      <c r="E481" s="20">
        <f t="shared" si="119"/>
        <v>2716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2716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6000</v>
      </c>
      <c r="E482" s="20">
        <f t="shared" si="119"/>
        <v>2716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2716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1" t="s">
        <v>535</v>
      </c>
      <c r="D486" s="321" t="s">
        <v>912</v>
      </c>
      <c r="E486" s="310" t="s">
        <v>380</v>
      </c>
      <c r="F486" s="311"/>
      <c r="G486" s="311"/>
      <c r="H486" s="311"/>
      <c r="I486" s="311"/>
      <c r="J486" s="311"/>
      <c r="K486" s="327"/>
    </row>
    <row r="487" spans="1:11" ht="12.75" customHeight="1">
      <c r="A487" s="318"/>
      <c r="B487" s="319"/>
      <c r="C487" s="321"/>
      <c r="D487" s="321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1"/>
      <c r="D488" s="321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2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>
        <v>6000</v>
      </c>
      <c r="E490" s="23">
        <f t="shared" si="119"/>
        <v>2716</v>
      </c>
      <c r="F490" s="22"/>
      <c r="G490" s="22"/>
      <c r="H490" s="22"/>
      <c r="I490" s="22"/>
      <c r="J490" s="22"/>
      <c r="K490" s="24">
        <v>2716</v>
      </c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1" t="s">
        <v>535</v>
      </c>
      <c r="D513" s="321" t="s">
        <v>912</v>
      </c>
      <c r="E513" s="310" t="s">
        <v>380</v>
      </c>
      <c r="F513" s="311"/>
      <c r="G513" s="311"/>
      <c r="H513" s="311"/>
      <c r="I513" s="311"/>
      <c r="J513" s="311"/>
      <c r="K513" s="327"/>
    </row>
    <row r="514" spans="1:11" ht="12.75" customHeight="1">
      <c r="A514" s="318"/>
      <c r="B514" s="319"/>
      <c r="C514" s="321"/>
      <c r="D514" s="321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1"/>
      <c r="D515" s="321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2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644450</v>
      </c>
      <c r="E536" s="30">
        <f t="shared" si="139"/>
        <v>164539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64934</v>
      </c>
      <c r="J536" s="30">
        <f t="shared" si="141"/>
        <v>558</v>
      </c>
      <c r="K536" s="31">
        <f t="shared" si="141"/>
        <v>99047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4" t="s">
        <v>534</v>
      </c>
      <c r="C540" s="314" t="s">
        <v>535</v>
      </c>
      <c r="D540" s="314" t="s">
        <v>914</v>
      </c>
      <c r="E540" s="314" t="s">
        <v>915</v>
      </c>
      <c r="F540" s="314"/>
      <c r="G540" s="314"/>
      <c r="H540" s="314"/>
      <c r="I540" s="314"/>
      <c r="J540" s="314"/>
      <c r="K540" s="325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644450</v>
      </c>
      <c r="E544" s="20">
        <f>SUM(F544:K544)</f>
        <v>165177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64934</v>
      </c>
      <c r="J544" s="20">
        <f t="shared" si="142"/>
        <v>558</v>
      </c>
      <c r="K544" s="21">
        <f t="shared" si="142"/>
        <v>99685</v>
      </c>
    </row>
    <row r="545" spans="1:11" ht="25.5">
      <c r="A545" s="136">
        <v>5437</v>
      </c>
      <c r="B545" s="15"/>
      <c r="C545" s="149" t="s">
        <v>898</v>
      </c>
      <c r="D545" s="20">
        <f>D233</f>
        <v>638450</v>
      </c>
      <c r="E545" s="20">
        <f>SUM(F545:K545)</f>
        <v>161823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64934</v>
      </c>
      <c r="J545" s="20">
        <f t="shared" si="143"/>
        <v>558</v>
      </c>
      <c r="K545" s="21">
        <f t="shared" si="143"/>
        <v>96331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6000</v>
      </c>
      <c r="E546" s="23">
        <f>IF((E544-E545)&gt;0,E544-E545,0)</f>
        <v>3354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3354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6000</v>
      </c>
      <c r="E549" s="20">
        <f>SUM(F549:K549)</f>
        <v>2716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2716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6000</v>
      </c>
      <c r="E551" s="20">
        <f>IF((E549-E548)&gt;0,E549-E548,0)</f>
        <v>2716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2716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638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638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8" customFormat="1" ht="29.25" customHeight="1">
      <c r="A556" s="134" t="s">
        <v>957</v>
      </c>
      <c r="B556" s="145"/>
      <c r="C556" s="145"/>
      <c r="E556" s="329" t="s">
        <v>916</v>
      </c>
      <c r="F556" s="329"/>
      <c r="I556" s="328" t="s">
        <v>472</v>
      </c>
      <c r="J556" s="32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D86:D88"/>
    <mergeCell ref="C169:C171"/>
    <mergeCell ref="D169:D171"/>
    <mergeCell ref="D229:D231"/>
    <mergeCell ref="B217:B219"/>
    <mergeCell ref="C116:C118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C26" sqref="C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16 УЖИЦЕ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00216003 РХ ЗЛАТИБОР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15433</v>
      </c>
      <c r="E13" s="80">
        <f>E14+E15</f>
        <v>0</v>
      </c>
    </row>
    <row r="14" spans="1:5" ht="24" customHeight="1">
      <c r="A14" s="81"/>
      <c r="B14" s="82" t="s">
        <v>201</v>
      </c>
      <c r="C14" s="83" t="s">
        <v>213</v>
      </c>
      <c r="D14" s="84">
        <v>15353</v>
      </c>
      <c r="E14" s="85"/>
    </row>
    <row r="15" spans="1:5" ht="24" customHeight="1">
      <c r="A15" s="81"/>
      <c r="B15" s="82" t="s">
        <v>202</v>
      </c>
      <c r="C15" s="83" t="s">
        <v>214</v>
      </c>
      <c r="D15" s="84">
        <v>80</v>
      </c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172945</v>
      </c>
      <c r="E16" s="80">
        <f>E17+E18+E19</f>
        <v>65821</v>
      </c>
    </row>
    <row r="17" spans="1:5" ht="24" customHeight="1">
      <c r="A17" s="81"/>
      <c r="B17" s="82" t="s">
        <v>206</v>
      </c>
      <c r="C17" s="83" t="s">
        <v>215</v>
      </c>
      <c r="D17" s="84">
        <v>165177</v>
      </c>
      <c r="E17" s="85">
        <v>64934</v>
      </c>
    </row>
    <row r="18" spans="1:5" ht="24" customHeight="1">
      <c r="A18" s="81"/>
      <c r="B18" s="82" t="s">
        <v>207</v>
      </c>
      <c r="C18" s="83" t="s">
        <v>216</v>
      </c>
      <c r="D18" s="84">
        <v>4482</v>
      </c>
      <c r="E18" s="85"/>
    </row>
    <row r="19" spans="1:5" ht="24" customHeight="1">
      <c r="A19" s="81"/>
      <c r="B19" s="82" t="s">
        <v>208</v>
      </c>
      <c r="C19" s="83" t="s">
        <v>217</v>
      </c>
      <c r="D19" s="84">
        <v>3286</v>
      </c>
      <c r="E19" s="85">
        <v>887</v>
      </c>
    </row>
    <row r="20" spans="1:5" ht="24" customHeight="1">
      <c r="A20" s="76" t="s">
        <v>204</v>
      </c>
      <c r="B20" s="77"/>
      <c r="C20" s="86" t="s">
        <v>1028</v>
      </c>
      <c r="D20" s="79">
        <f>D21+D22+D23</f>
        <v>172433</v>
      </c>
      <c r="E20" s="80">
        <f>E21+E22+E23</f>
        <v>65821</v>
      </c>
    </row>
    <row r="21" spans="1:5" ht="24" customHeight="1">
      <c r="A21" s="81"/>
      <c r="B21" s="82" t="s">
        <v>218</v>
      </c>
      <c r="C21" s="83" t="s">
        <v>219</v>
      </c>
      <c r="D21" s="84">
        <v>164539</v>
      </c>
      <c r="E21" s="85">
        <v>64934</v>
      </c>
    </row>
    <row r="22" spans="1:5" ht="24" customHeight="1">
      <c r="A22" s="81"/>
      <c r="B22" s="82" t="s">
        <v>220</v>
      </c>
      <c r="C22" s="83" t="s">
        <v>221</v>
      </c>
      <c r="D22" s="84">
        <v>4788</v>
      </c>
      <c r="E22" s="85"/>
    </row>
    <row r="23" spans="1:5" ht="24" customHeight="1">
      <c r="A23" s="81"/>
      <c r="B23" s="82" t="s">
        <v>222</v>
      </c>
      <c r="C23" s="83" t="s">
        <v>223</v>
      </c>
      <c r="D23" s="84">
        <v>3106</v>
      </c>
      <c r="E23" s="85">
        <v>887</v>
      </c>
    </row>
    <row r="24" spans="1:6" ht="24" customHeight="1">
      <c r="A24" s="76" t="s">
        <v>205</v>
      </c>
      <c r="B24" s="77"/>
      <c r="C24" s="78" t="s">
        <v>1029</v>
      </c>
      <c r="D24" s="79">
        <f>D13+D16-D20</f>
        <v>15945</v>
      </c>
      <c r="E24" s="79">
        <f>E13+E16-E20</f>
        <v>0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14762</v>
      </c>
      <c r="E25" s="85"/>
    </row>
    <row r="26" spans="1:5" ht="24" customHeight="1" thickBot="1">
      <c r="A26" s="89"/>
      <c r="B26" s="90" t="s">
        <v>210</v>
      </c>
      <c r="C26" s="91" t="s">
        <v>225</v>
      </c>
      <c r="D26" s="92">
        <v>1183</v>
      </c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A34" sqref="A34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16 УЖИЦЕ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00216003 РХ ЗЛАТИБОР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42" t="s">
        <v>533</v>
      </c>
      <c r="B18" s="344" t="s">
        <v>534</v>
      </c>
      <c r="C18" s="344" t="s">
        <v>535</v>
      </c>
      <c r="D18" s="338" t="s">
        <v>976</v>
      </c>
      <c r="E18" s="338" t="s">
        <v>975</v>
      </c>
      <c r="F18" s="340" t="s">
        <v>974</v>
      </c>
      <c r="G18" s="332" t="s">
        <v>1001</v>
      </c>
      <c r="H18" s="334" t="s">
        <v>964</v>
      </c>
    </row>
    <row r="19" spans="1:8" ht="35.25" customHeight="1">
      <c r="A19" s="343"/>
      <c r="B19" s="347"/>
      <c r="C19" s="345"/>
      <c r="D19" s="339"/>
      <c r="E19" s="339"/>
      <c r="F19" s="341"/>
      <c r="G19" s="333"/>
      <c r="H19" s="335"/>
    </row>
    <row r="20" spans="1:8" ht="24.75" customHeight="1">
      <c r="A20" s="343"/>
      <c r="B20" s="347"/>
      <c r="C20" s="345"/>
      <c r="D20" s="339"/>
      <c r="E20" s="339"/>
      <c r="F20" s="341"/>
      <c r="G20" s="333"/>
      <c r="H20" s="33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381</v>
      </c>
      <c r="E22" s="191">
        <f>E23</f>
        <v>0</v>
      </c>
      <c r="F22" s="179">
        <f aca="true" t="shared" si="0" ref="F22:F32">D22+E22</f>
        <v>381</v>
      </c>
      <c r="G22" s="246">
        <f>G23</f>
        <v>0</v>
      </c>
      <c r="H22" s="21">
        <f aca="true" t="shared" si="1" ref="H22:H32">F22+G22</f>
        <v>381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381</v>
      </c>
      <c r="E23" s="191">
        <f>E24+E29</f>
        <v>0</v>
      </c>
      <c r="F23" s="179">
        <f t="shared" si="0"/>
        <v>381</v>
      </c>
      <c r="G23" s="246">
        <f>G24+G29</f>
        <v>0</v>
      </c>
      <c r="H23" s="21">
        <f t="shared" si="1"/>
        <v>381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381</v>
      </c>
      <c r="E29" s="191">
        <f>E30</f>
        <v>0</v>
      </c>
      <c r="F29" s="179">
        <f t="shared" si="0"/>
        <v>381</v>
      </c>
      <c r="G29" s="249"/>
      <c r="H29" s="21">
        <f t="shared" si="1"/>
        <v>381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381</v>
      </c>
      <c r="E30" s="191">
        <f>E31</f>
        <v>0</v>
      </c>
      <c r="F30" s="179">
        <f t="shared" si="0"/>
        <v>381</v>
      </c>
      <c r="G30" s="249"/>
      <c r="H30" s="21">
        <f t="shared" si="1"/>
        <v>381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381</v>
      </c>
      <c r="E31" s="247"/>
      <c r="F31" s="179">
        <f t="shared" si="0"/>
        <v>381</v>
      </c>
      <c r="G31" s="250"/>
      <c r="H31" s="21">
        <f t="shared" si="1"/>
        <v>381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381</v>
      </c>
      <c r="E32" s="187">
        <f>E22</f>
        <v>0</v>
      </c>
      <c r="F32" s="170">
        <f t="shared" si="0"/>
        <v>381</v>
      </c>
      <c r="G32" s="248">
        <f>G22</f>
        <v>0</v>
      </c>
      <c r="H32" s="31">
        <f t="shared" si="1"/>
        <v>381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42" t="s">
        <v>533</v>
      </c>
      <c r="B37" s="344" t="s">
        <v>534</v>
      </c>
      <c r="C37" s="344" t="s">
        <v>535</v>
      </c>
      <c r="D37" s="340" t="s">
        <v>971</v>
      </c>
      <c r="E37" s="336"/>
    </row>
    <row r="38" spans="1:5" ht="18" customHeight="1">
      <c r="A38" s="348"/>
      <c r="B38" s="346"/>
      <c r="C38" s="346"/>
      <c r="D38" s="349"/>
      <c r="E38" s="337"/>
    </row>
    <row r="39" spans="1:5" ht="14.25" customHeight="1">
      <c r="A39" s="348"/>
      <c r="B39" s="346"/>
      <c r="C39" s="346"/>
      <c r="D39" s="349"/>
      <c r="E39" s="33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381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381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381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280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>
        <v>150</v>
      </c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>
        <v>90</v>
      </c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>
        <v>40</v>
      </c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20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>
        <v>20</v>
      </c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81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>
        <v>40</v>
      </c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>
        <v>41</v>
      </c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381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B26" sqref="B26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1423</v>
      </c>
      <c r="E13" s="121">
        <f t="shared" si="0"/>
        <v>1423</v>
      </c>
      <c r="F13" s="121">
        <f t="shared" si="0"/>
        <v>130</v>
      </c>
      <c r="G13" s="121">
        <f t="shared" si="0"/>
        <v>1423</v>
      </c>
      <c r="H13" s="121">
        <f t="shared" si="0"/>
        <v>1553</v>
      </c>
    </row>
    <row r="14" spans="1:8" ht="19.5" customHeight="1">
      <c r="A14" s="119" t="s">
        <v>940</v>
      </c>
      <c r="B14" s="120" t="s">
        <v>941</v>
      </c>
      <c r="C14" s="122"/>
      <c r="D14" s="122">
        <v>841</v>
      </c>
      <c r="E14" s="121">
        <f>C14+D14</f>
        <v>841</v>
      </c>
      <c r="F14" s="122"/>
      <c r="G14" s="122">
        <v>841</v>
      </c>
      <c r="H14" s="121">
        <f>F14+G14</f>
        <v>841</v>
      </c>
    </row>
    <row r="15" spans="1:8" ht="19.5" customHeight="1">
      <c r="A15" s="119" t="s">
        <v>942</v>
      </c>
      <c r="B15" s="120" t="s">
        <v>943</v>
      </c>
      <c r="C15" s="122"/>
      <c r="D15" s="122">
        <v>46</v>
      </c>
      <c r="E15" s="121">
        <f>C15+D15</f>
        <v>46</v>
      </c>
      <c r="F15" s="122">
        <v>23</v>
      </c>
      <c r="G15" s="122">
        <v>46</v>
      </c>
      <c r="H15" s="121">
        <f>F15+G15</f>
        <v>69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536</v>
      </c>
      <c r="E16" s="121">
        <f>C16+D16</f>
        <v>536</v>
      </c>
      <c r="F16" s="123">
        <v>107</v>
      </c>
      <c r="G16" s="123">
        <v>536</v>
      </c>
      <c r="H16" s="121">
        <f>F16+G16</f>
        <v>643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9" ht="71.25" customHeight="1">
      <c r="A9" s="357" t="s">
        <v>1032</v>
      </c>
      <c r="B9" s="357"/>
      <c r="C9" s="357"/>
      <c r="D9" s="357"/>
      <c r="E9" s="357"/>
      <c r="F9" s="357"/>
      <c r="G9" s="357"/>
      <c r="H9" s="357"/>
      <c r="I9" s="357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8" t="s">
        <v>1033</v>
      </c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129"/>
      <c r="I19" s="269" t="s">
        <v>933</v>
      </c>
    </row>
    <row r="20" spans="1:9" ht="16.5" customHeight="1">
      <c r="A20" s="354" t="s">
        <v>955</v>
      </c>
      <c r="B20" s="354" t="s">
        <v>960</v>
      </c>
      <c r="C20" s="355" t="s">
        <v>1011</v>
      </c>
      <c r="D20" s="355" t="s">
        <v>1012</v>
      </c>
      <c r="E20" s="355" t="s">
        <v>1013</v>
      </c>
      <c r="F20" s="356" t="s">
        <v>1014</v>
      </c>
      <c r="G20" s="356"/>
      <c r="H20" s="356"/>
      <c r="I20" s="355" t="s">
        <v>1015</v>
      </c>
    </row>
    <row r="21" spans="1:9" ht="35.25" customHeight="1">
      <c r="A21" s="354"/>
      <c r="B21" s="354"/>
      <c r="C21" s="355"/>
      <c r="D21" s="355"/>
      <c r="E21" s="355"/>
      <c r="F21" s="131" t="s">
        <v>1035</v>
      </c>
      <c r="G21" s="131" t="s">
        <v>1036</v>
      </c>
      <c r="H21" s="131" t="s">
        <v>1037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7" ht="76.5" customHeight="1">
      <c r="A9" s="357" t="s">
        <v>1038</v>
      </c>
      <c r="B9" s="357"/>
      <c r="C9" s="357"/>
      <c r="D9" s="357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7" t="s">
        <v>1039</v>
      </c>
      <c r="B22" s="357"/>
      <c r="C22" s="357"/>
      <c r="D22" s="357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07221452</v>
      </c>
      <c r="B2" s="231" t="str">
        <f>NazivKorisnika</f>
        <v>Специјална болница за болести штитасте жлезде и болести метаболизма "Златибор" 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381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381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64934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-64553</v>
      </c>
      <c r="H12" s="239">
        <f>G12</f>
        <v>-64553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Đudić</dc:creator>
  <cp:keywords/>
  <dc:description/>
  <cp:lastModifiedBy>Slava</cp:lastModifiedBy>
  <cp:lastPrinted>2019-07-12T06:51:59Z</cp:lastPrinted>
  <dcterms:created xsi:type="dcterms:W3CDTF">2002-07-23T06:43:57Z</dcterms:created>
  <dcterms:modified xsi:type="dcterms:W3CDTF">2019-07-12T06:58:08Z</dcterms:modified>
  <cp:category/>
  <cp:version/>
  <cp:contentType/>
  <cp:contentStatus/>
</cp:coreProperties>
</file>